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/>
  <xr:revisionPtr revIDLastSave="0" documentId="8_{5A44E700-EB53-4354-89F0-5895A22D39B0}" xr6:coauthVersionLast="45" xr6:coauthVersionMax="45" xr10:uidLastSave="{00000000-0000-0000-0000-000000000000}"/>
  <bookViews>
    <workbookView xWindow="0" yWindow="390" windowWidth="20400" windowHeight="10920" xr2:uid="{00000000-000D-0000-FFFF-FFFF00000000}"/>
  </bookViews>
  <sheets>
    <sheet name="PLAN LICITACION ECCL " sheetId="1" r:id="rId1"/>
  </sheets>
  <definedNames>
    <definedName name="_xlnm._FilterDatabase" localSheetId="0" hidden="1">'PLAN LICITACION ECCL '!$A$4:$J$44</definedName>
    <definedName name="_xlnm.Print_Titles" localSheetId="0">'PLAN LICITACION ECCL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I40" i="1"/>
  <c r="I43" i="1"/>
  <c r="I42" i="1"/>
  <c r="I41" i="1"/>
  <c r="I36" i="1"/>
  <c r="I35" i="1"/>
  <c r="I34" i="1"/>
  <c r="I33" i="1"/>
  <c r="I32" i="1"/>
  <c r="I31" i="1"/>
  <c r="I30" i="1"/>
  <c r="I29" i="1"/>
  <c r="I27" i="1"/>
  <c r="I25" i="1"/>
  <c r="I24" i="1"/>
  <c r="I23" i="1"/>
  <c r="I22" i="1"/>
  <c r="I21" i="1"/>
  <c r="I17" i="1"/>
  <c r="I13" i="1"/>
  <c r="I9" i="1"/>
  <c r="I5" i="1"/>
  <c r="N43" i="1" l="1"/>
  <c r="N42" i="1"/>
  <c r="P43" i="1" l="1"/>
  <c r="J43" i="1" s="1"/>
  <c r="H43" i="1"/>
  <c r="P42" i="1"/>
  <c r="J42" i="1" s="1"/>
  <c r="H42" i="1"/>
  <c r="N35" i="1" l="1"/>
  <c r="N34" i="1"/>
  <c r="N33" i="1"/>
  <c r="N32" i="1"/>
  <c r="P31" i="1"/>
  <c r="J31" i="1" s="1"/>
  <c r="P30" i="1"/>
  <c r="J30" i="1" s="1"/>
  <c r="N37" i="1"/>
  <c r="P37" i="1" s="1"/>
  <c r="N38" i="1"/>
  <c r="P38" i="1" s="1"/>
  <c r="N39" i="1"/>
  <c r="N40" i="1"/>
  <c r="N41" i="1"/>
  <c r="H41" i="1" s="1"/>
  <c r="N36" i="1"/>
  <c r="P32" i="1" l="1"/>
  <c r="J32" i="1" s="1"/>
  <c r="H32" i="1"/>
  <c r="P34" i="1"/>
  <c r="J34" i="1" s="1"/>
  <c r="H34" i="1"/>
  <c r="P35" i="1"/>
  <c r="J35" i="1" s="1"/>
  <c r="H35" i="1"/>
  <c r="P36" i="1"/>
  <c r="H36" i="1"/>
  <c r="P40" i="1"/>
  <c r="J40" i="1" s="1"/>
  <c r="H40" i="1"/>
  <c r="P33" i="1"/>
  <c r="J33" i="1" s="1"/>
  <c r="H33" i="1"/>
  <c r="P41" i="1"/>
  <c r="J41" i="1" s="1"/>
  <c r="P39" i="1"/>
  <c r="J36" i="1" l="1"/>
  <c r="N28" i="1" l="1"/>
  <c r="N27" i="1"/>
  <c r="N26" i="1"/>
  <c r="N25" i="1"/>
  <c r="H25" i="1" s="1"/>
  <c r="N24" i="1"/>
  <c r="H24" i="1" s="1"/>
  <c r="H27" i="1" l="1"/>
  <c r="P28" i="1"/>
  <c r="P27" i="1"/>
  <c r="P26" i="1"/>
  <c r="P25" i="1"/>
  <c r="P24" i="1"/>
  <c r="J24" i="1" s="1"/>
  <c r="J25" i="1" l="1"/>
  <c r="J27" i="1"/>
  <c r="P29" i="1"/>
  <c r="J29" i="1" s="1"/>
  <c r="N30" i="1"/>
  <c r="H30" i="1" s="1"/>
  <c r="P20" i="1" l="1"/>
  <c r="N20" i="1"/>
  <c r="P16" i="1"/>
  <c r="N16" i="1"/>
  <c r="P12" i="1"/>
  <c r="N12" i="1"/>
  <c r="P8" i="1"/>
  <c r="N8" i="1"/>
  <c r="P19" i="1"/>
  <c r="N19" i="1"/>
  <c r="P15" i="1"/>
  <c r="N15" i="1"/>
  <c r="P11" i="1"/>
  <c r="N11" i="1"/>
  <c r="P7" i="1"/>
  <c r="N7" i="1"/>
  <c r="P18" i="1"/>
  <c r="N18" i="1"/>
  <c r="P14" i="1"/>
  <c r="N14" i="1"/>
  <c r="P10" i="1"/>
  <c r="N10" i="1"/>
  <c r="P6" i="1"/>
  <c r="N6" i="1"/>
  <c r="P17" i="1"/>
  <c r="J17" i="1" s="1"/>
  <c r="N17" i="1"/>
  <c r="H17" i="1" s="1"/>
  <c r="P13" i="1"/>
  <c r="J13" i="1" s="1"/>
  <c r="N13" i="1"/>
  <c r="H13" i="1" s="1"/>
  <c r="P9" i="1"/>
  <c r="J9" i="1" s="1"/>
  <c r="N9" i="1"/>
  <c r="H9" i="1" s="1"/>
  <c r="P5" i="1"/>
  <c r="J5" i="1" s="1"/>
  <c r="N5" i="1"/>
  <c r="H5" i="1" s="1"/>
  <c r="N31" i="1" l="1"/>
  <c r="H31" i="1" s="1"/>
  <c r="N29" i="1"/>
  <c r="H29" i="1" s="1"/>
  <c r="P23" i="1" l="1"/>
  <c r="J23" i="1" s="1"/>
  <c r="N23" i="1"/>
  <c r="H23" i="1" s="1"/>
  <c r="P22" i="1"/>
  <c r="J22" i="1" s="1"/>
  <c r="N22" i="1"/>
  <c r="H22" i="1" s="1"/>
  <c r="P21" i="1"/>
  <c r="N21" i="1"/>
  <c r="H21" i="1" l="1"/>
  <c r="J21" i="1"/>
</calcChain>
</file>

<file path=xl/sharedStrings.xml><?xml version="1.0" encoding="utf-8"?>
<sst xmlns="http://schemas.openxmlformats.org/spreadsheetml/2006/main" count="189" uniqueCount="77">
  <si>
    <t>OTIC</t>
  </si>
  <si>
    <t>UCL</t>
  </si>
  <si>
    <t>Total UCL</t>
  </si>
  <si>
    <t>CNC</t>
  </si>
  <si>
    <t>TOTALES</t>
  </si>
  <si>
    <t>MESTRO PASTELERO</t>
  </si>
  <si>
    <t>MAESTRO PANIFICADOR</t>
  </si>
  <si>
    <t>POBLACION OBJETIVO</t>
  </si>
  <si>
    <t>VENDEDOR AL MESÓN</t>
  </si>
  <si>
    <t>SIGES CHILE s.pA</t>
  </si>
  <si>
    <t>Sociedad Concesionaria Grupo Dos</t>
  </si>
  <si>
    <t>Trabajadores activos o en proceso de reconversión laboral, de 18 años de edad o más, cuya remuneración promedio imponible no supere $ 900.000 mensuales, con 6 cotizaciones pagadas continuas o discontinuas, en los últimos 24 meses. La remuneración promedio será calculada sobre el total de cotizaciones presentadas y sin considerar horas extras ni bonos,  QUE NO SE DESEMPEÑEN  EN EMPRESAS ADHERIDAS AL OTIC DEL COMERCIO</t>
  </si>
  <si>
    <t>Jóvenes mayores de 17 años de edad, egresados de carreras  técnico profesional de los  Liceos de COMEDUC,   especialidad de Administración Mención Logística, que hayan realizado su práctica laboral o la encuentren realizando al momento del inicio del proceso ECCL adjudicado.
El centro oferente deberá proponer infraestructura idónea para realizar los procesos de  evaluación adjudicado  mediante  observación en  ambiente simulado.</t>
  </si>
  <si>
    <t>Fundación COMEDUC</t>
  </si>
  <si>
    <t>FECHIPAN</t>
  </si>
  <si>
    <t xml:space="preserve">PANIFICADOR </t>
  </si>
  <si>
    <t xml:space="preserve">Jóvenes mayores de 17 años de edad, egresados de carreras  técnico profesional de los  Liceos de COMEDUC,   especialidad de Administración Mención Logística, que hayan realizado su práctica laboral o la encuentren realizando al momento del inicio del proceso ECCL adjudicado.
El centro oferente deberá proponer infraestructura idónea para realizar los procesos de  evaluación adjudicado  mediante  observación en  ambiente simulado. </t>
  </si>
  <si>
    <t>Adultos  mayores de 64 años de edad  que  trabajan en  el retail y/o grandes tiendas.</t>
  </si>
  <si>
    <t>BIO BIO</t>
  </si>
  <si>
    <t>COQUIMBO</t>
  </si>
  <si>
    <t>MAULE</t>
  </si>
  <si>
    <t>O'HIGGINS</t>
  </si>
  <si>
    <t>VALPARAÍSO</t>
  </si>
  <si>
    <t>METROPOLITANA</t>
  </si>
  <si>
    <t>ÑUBLE</t>
  </si>
  <si>
    <t>LINEA DE PRODUCTO</t>
  </si>
  <si>
    <t>RUT ENTIDAD REQUIRENTE</t>
  </si>
  <si>
    <t>96.992.160-k  &amp;      76.098.841-3</t>
  </si>
  <si>
    <t>61.509.000-K</t>
  </si>
  <si>
    <t>71.499.900-1</t>
  </si>
  <si>
    <t>70.017.820-k</t>
  </si>
  <si>
    <t>Fundación Chile</t>
  </si>
  <si>
    <t>SERNATUR</t>
  </si>
  <si>
    <t>60.704.000-1</t>
  </si>
  <si>
    <t>Trabajadores activos, de 18 años de edad o más, cuya remuneración promedio imponible no supere $ 900.000 mensuales, con 6 cotizaciones pagadas continuas o discontinuas, en los últimos 24 meses. La remuneración promedio</t>
  </si>
  <si>
    <t>Jóvenes mayores de 17 años de edad, en proceso de finalizar prácticas sectoriales mediante red de instituciones de formación Eleva.</t>
  </si>
  <si>
    <t>Cámara Comercio Santiago A.G</t>
  </si>
  <si>
    <t>70.300.000-2</t>
  </si>
  <si>
    <t>FUNDACIÓN PARA EL TRABAJO UNAP</t>
  </si>
  <si>
    <t>65.071.859-3</t>
  </si>
  <si>
    <t>VALOR ESTIMADO SUBSECTOR</t>
  </si>
  <si>
    <t>TOTAL UCL SUBSECTOR - REGION</t>
  </si>
  <si>
    <t>TOTAL CUPOS SUBSECTOR-REGION</t>
  </si>
  <si>
    <t>PANADERIA</t>
  </si>
  <si>
    <t>LOGISTICA</t>
  </si>
  <si>
    <t>MINERIA DEL COBRE</t>
  </si>
  <si>
    <t>TURISMO</t>
  </si>
  <si>
    <t>SERVICIOS DE RECICLAJE Y ELIMINACION DE RESIDUOS</t>
  </si>
  <si>
    <t>GRANDES TIENDAS</t>
  </si>
  <si>
    <t>GASTRONOMIA</t>
  </si>
  <si>
    <t>SUBSECTOR</t>
  </si>
  <si>
    <t>ARICA Y PARINACOTA</t>
  </si>
  <si>
    <t>ANTOFAGASTA</t>
  </si>
  <si>
    <t>TARAPACA</t>
  </si>
  <si>
    <t>ATACAMA</t>
  </si>
  <si>
    <t>REGION</t>
  </si>
  <si>
    <t>PERFIL</t>
  </si>
  <si>
    <t>Reclusos condenados Establecimiento Penitenciara La Serena y trabajadores pertenecientes a sectores vulnerables y jefas de hogar.</t>
  </si>
  <si>
    <t>Reclusos condenados Establecimiento Penitenciara Rancagua y trabajadores pertenecientes a sectores vulnerables y jefas de hogar.</t>
  </si>
  <si>
    <t>Reclusos condenados Establecimiento Penitenciara Concepción y trabajadores pertenecientes a sectores vulnerables y jefas de hogar.</t>
  </si>
  <si>
    <t>ENTIDAD REQUIERENTE</t>
  </si>
  <si>
    <t>AYUDANTE DE COCINA</t>
  </si>
  <si>
    <t>PREPARADOR DE PEDIDOS</t>
  </si>
  <si>
    <t>DESPACHADOR DE PRODUCTOS</t>
  </si>
  <si>
    <t>REPONEDOR RODENADOR</t>
  </si>
  <si>
    <t>REPONEDOR ORDENADOR</t>
  </si>
  <si>
    <t>MANIPULADORA DEL PROGRAMA ALIMENTACION ESCOLAR</t>
  </si>
  <si>
    <t>AGENTES DE VIAJES</t>
  </si>
  <si>
    <t>RECICLADOR BASE</t>
  </si>
  <si>
    <t>MANTENEDOR MECANICO BASE EQUIPOS MOVILES</t>
  </si>
  <si>
    <t>OPERADOR BASE DE EQUIPOS AUXILIARES RAJO</t>
  </si>
  <si>
    <t>MANTENEDOR ELECTRICO BASE GENERAL</t>
  </si>
  <si>
    <t>MANTENEDOR MECANICO BASE PLANTA</t>
  </si>
  <si>
    <t xml:space="preserve">Cupos </t>
  </si>
  <si>
    <t>VALOR UCL</t>
  </si>
  <si>
    <t>Monto TOTAL ECCL</t>
  </si>
  <si>
    <t>PLAN LICITACION PROGRAMA BECAS LABORALES ECCL 2020  OTIC DEL COMERCIO, SERVICIOS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</si>
</sst>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0" fillId="6" borderId="0" xfId="0" applyFill="1"/>
    <xf numFmtId="0" fontId="0" fillId="6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 wrapText="1"/>
    </xf>
    <xf numFmtId="164" fontId="6" fillId="13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center" vertical="center" wrapText="1"/>
    </xf>
    <xf numFmtId="164" fontId="6" fillId="14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center" vertical="center" wrapText="1"/>
    </xf>
    <xf numFmtId="164" fontId="6" fillId="15" borderId="1" xfId="0" applyNumberFormat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vertical="top" wrapText="1"/>
    </xf>
    <xf numFmtId="0" fontId="6" fillId="16" borderId="2" xfId="0" applyFont="1" applyFill="1" applyBorder="1" applyAlignment="1">
      <alignment horizontal="left" vertical="top" wrapText="1"/>
    </xf>
    <xf numFmtId="0" fontId="6" fillId="16" borderId="2" xfId="0" applyFont="1" applyFill="1" applyBorder="1" applyAlignment="1">
      <alignment vertical="center" wrapText="1"/>
    </xf>
    <xf numFmtId="0" fontId="6" fillId="16" borderId="2" xfId="0" applyFont="1" applyFill="1" applyBorder="1" applyAlignment="1">
      <alignment horizontal="center" vertical="center" wrapText="1"/>
    </xf>
    <xf numFmtId="164" fontId="6" fillId="16" borderId="1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top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vertical="center" wrapText="1"/>
    </xf>
    <xf numFmtId="0" fontId="6" fillId="18" borderId="2" xfId="0" applyFont="1" applyFill="1" applyBorder="1" applyAlignment="1">
      <alignment vertical="top" wrapText="1"/>
    </xf>
    <xf numFmtId="0" fontId="6" fillId="18" borderId="2" xfId="0" applyFont="1" applyFill="1" applyBorder="1" applyAlignment="1">
      <alignment horizontal="center" vertical="center" wrapText="1"/>
    </xf>
    <xf numFmtId="164" fontId="6" fillId="18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top" wrapText="1"/>
    </xf>
    <xf numFmtId="0" fontId="6" fillId="10" borderId="2" xfId="0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vertical="center" wrapText="1"/>
    </xf>
    <xf numFmtId="0" fontId="6" fillId="19" borderId="2" xfId="0" applyFont="1" applyFill="1" applyBorder="1" applyAlignment="1">
      <alignment vertical="top" wrapText="1"/>
    </xf>
    <xf numFmtId="0" fontId="6" fillId="19" borderId="2" xfId="0" applyFont="1" applyFill="1" applyBorder="1" applyAlignment="1">
      <alignment horizontal="center" vertical="center" wrapText="1"/>
    </xf>
    <xf numFmtId="164" fontId="6" fillId="19" borderId="1" xfId="0" applyNumberFormat="1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164" fontId="6" fillId="20" borderId="1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164" fontId="6" fillId="12" borderId="1" xfId="0" applyNumberFormat="1" applyFont="1" applyFill="1" applyBorder="1" applyAlignment="1">
      <alignment horizontal="center" vertical="center" wrapText="1"/>
    </xf>
    <xf numFmtId="0" fontId="6" fillId="21" borderId="2" xfId="0" applyFont="1" applyFill="1" applyBorder="1" applyAlignment="1">
      <alignment horizontal="center" vertical="center" wrapText="1"/>
    </xf>
    <xf numFmtId="164" fontId="6" fillId="21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5" fontId="7" fillId="2" borderId="1" xfId="1" applyNumberFormat="1" applyFont="1" applyFill="1" applyBorder="1" applyAlignment="1">
      <alignment vertical="center" wrapText="1"/>
    </xf>
    <xf numFmtId="0" fontId="5" fillId="22" borderId="1" xfId="0" applyFont="1" applyFill="1" applyBorder="1" applyAlignment="1">
      <alignment horizontal="center" vertical="center" wrapText="1"/>
    </xf>
    <xf numFmtId="164" fontId="5" fillId="22" borderId="1" xfId="0" applyNumberFormat="1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vertical="center" wrapText="1"/>
    </xf>
    <xf numFmtId="164" fontId="3" fillId="14" borderId="1" xfId="0" applyNumberFormat="1" applyFont="1" applyFill="1" applyBorder="1" applyAlignment="1">
      <alignment vertical="center" wrapText="1"/>
    </xf>
    <xf numFmtId="164" fontId="3" fillId="15" borderId="1" xfId="0" applyNumberFormat="1" applyFont="1" applyFill="1" applyBorder="1" applyAlignment="1">
      <alignment vertical="center" wrapText="1"/>
    </xf>
    <xf numFmtId="164" fontId="3" fillId="16" borderId="1" xfId="0" applyNumberFormat="1" applyFont="1" applyFill="1" applyBorder="1" applyAlignment="1">
      <alignment vertical="center" wrapText="1"/>
    </xf>
    <xf numFmtId="0" fontId="9" fillId="16" borderId="1" xfId="0" applyFont="1" applyFill="1" applyBorder="1" applyAlignment="1">
      <alignment horizontal="center" vertical="center" wrapText="1"/>
    </xf>
    <xf numFmtId="165" fontId="10" fillId="16" borderId="1" xfId="1" applyNumberFormat="1" applyFont="1" applyFill="1" applyBorder="1" applyAlignment="1">
      <alignment horizontal="center" vertical="center" wrapText="1"/>
    </xf>
    <xf numFmtId="164" fontId="11" fillId="16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165" fontId="10" fillId="7" borderId="1" xfId="1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165" fontId="10" fillId="8" borderId="1" xfId="1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4" fontId="5" fillId="18" borderId="1" xfId="0" applyNumberFormat="1" applyFont="1" applyFill="1" applyBorder="1" applyAlignment="1">
      <alignment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165" fontId="10" fillId="18" borderId="1" xfId="1" applyNumberFormat="1" applyFont="1" applyFill="1" applyBorder="1" applyAlignment="1">
      <alignment horizontal="center" vertical="center" wrapText="1"/>
    </xf>
    <xf numFmtId="164" fontId="11" fillId="18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65" fontId="10" fillId="10" borderId="1" xfId="1" applyNumberFormat="1" applyFont="1" applyFill="1" applyBorder="1" applyAlignment="1">
      <alignment horizontal="center" vertical="center" wrapText="1"/>
    </xf>
    <xf numFmtId="164" fontId="11" fillId="10" borderId="1" xfId="0" applyNumberFormat="1" applyFont="1" applyFill="1" applyBorder="1" applyAlignment="1">
      <alignment horizontal="center" vertical="center" wrapText="1"/>
    </xf>
    <xf numFmtId="164" fontId="5" fillId="19" borderId="1" xfId="0" applyNumberFormat="1" applyFont="1" applyFill="1" applyBorder="1" applyAlignment="1">
      <alignment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165" fontId="10" fillId="19" borderId="1" xfId="1" applyNumberFormat="1" applyFont="1" applyFill="1" applyBorder="1" applyAlignment="1">
      <alignment horizontal="center" vertical="center" wrapText="1"/>
    </xf>
    <xf numFmtId="164" fontId="11" fillId="19" borderId="1" xfId="0" applyNumberFormat="1" applyFont="1" applyFill="1" applyBorder="1" applyAlignment="1">
      <alignment horizontal="center" vertical="center" wrapText="1"/>
    </xf>
    <xf numFmtId="164" fontId="3" fillId="20" borderId="1" xfId="0" applyNumberFormat="1" applyFont="1" applyFill="1" applyBorder="1" applyAlignment="1">
      <alignment vertical="center" wrapText="1"/>
    </xf>
    <xf numFmtId="0" fontId="9" fillId="20" borderId="1" xfId="0" applyFont="1" applyFill="1" applyBorder="1" applyAlignment="1">
      <alignment horizontal="center" vertical="center" wrapText="1"/>
    </xf>
    <xf numFmtId="165" fontId="10" fillId="20" borderId="1" xfId="1" applyNumberFormat="1" applyFont="1" applyFill="1" applyBorder="1" applyAlignment="1">
      <alignment horizontal="center" vertical="center" wrapText="1"/>
    </xf>
    <xf numFmtId="164" fontId="11" fillId="20" borderId="1" xfId="0" applyNumberFormat="1" applyFont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165" fontId="10" fillId="12" borderId="1" xfId="1" applyNumberFormat="1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 applyAlignment="1">
      <alignment horizontal="center" vertical="center" wrapText="1"/>
    </xf>
    <xf numFmtId="164" fontId="3" fillId="21" borderId="1" xfId="0" applyNumberFormat="1" applyFont="1" applyFill="1" applyBorder="1" applyAlignment="1">
      <alignment vertical="center" wrapText="1"/>
    </xf>
    <xf numFmtId="0" fontId="9" fillId="21" borderId="1" xfId="0" applyFont="1" applyFill="1" applyBorder="1" applyAlignment="1">
      <alignment horizontal="center" vertical="center" wrapText="1"/>
    </xf>
    <xf numFmtId="165" fontId="10" fillId="21" borderId="1" xfId="1" applyNumberFormat="1" applyFont="1" applyFill="1" applyBorder="1" applyAlignment="1">
      <alignment horizontal="center" vertical="center" wrapText="1"/>
    </xf>
    <xf numFmtId="164" fontId="11" fillId="21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165" fontId="10" fillId="9" borderId="1" xfId="1" applyNumberFormat="1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165" fontId="10" fillId="13" borderId="1" xfId="1" applyNumberFormat="1" applyFont="1" applyFill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165" fontId="10" fillId="14" borderId="1" xfId="1" applyNumberFormat="1" applyFont="1" applyFill="1" applyBorder="1" applyAlignment="1">
      <alignment horizontal="center" vertical="center" wrapText="1"/>
    </xf>
    <xf numFmtId="164" fontId="11" fillId="14" borderId="1" xfId="0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165" fontId="10" fillId="15" borderId="1" xfId="1" applyNumberFormat="1" applyFont="1" applyFill="1" applyBorder="1" applyAlignment="1">
      <alignment horizontal="center" vertical="center" wrapText="1"/>
    </xf>
    <xf numFmtId="164" fontId="11" fillId="15" borderId="1" xfId="0" applyNumberFormat="1" applyFont="1" applyFill="1" applyBorder="1" applyAlignment="1">
      <alignment horizontal="center" vertical="center" wrapText="1"/>
    </xf>
    <xf numFmtId="164" fontId="3" fillId="17" borderId="1" xfId="0" applyNumberFormat="1" applyFont="1" applyFill="1" applyBorder="1" applyAlignment="1">
      <alignment vertical="center" wrapText="1"/>
    </xf>
    <xf numFmtId="0" fontId="9" fillId="17" borderId="1" xfId="0" applyFont="1" applyFill="1" applyBorder="1" applyAlignment="1">
      <alignment horizontal="center" vertical="center" wrapText="1"/>
    </xf>
    <xf numFmtId="165" fontId="10" fillId="17" borderId="1" xfId="1" applyNumberFormat="1" applyFont="1" applyFill="1" applyBorder="1" applyAlignment="1">
      <alignment horizontal="center" vertical="center" wrapText="1"/>
    </xf>
    <xf numFmtId="164" fontId="11" fillId="17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vertical="center" wrapText="1"/>
    </xf>
    <xf numFmtId="0" fontId="6" fillId="16" borderId="2" xfId="0" applyFont="1" applyFill="1" applyBorder="1" applyAlignment="1">
      <alignment horizontal="center" vertical="top" wrapText="1"/>
    </xf>
    <xf numFmtId="0" fontId="0" fillId="22" borderId="5" xfId="0" applyFill="1" applyBorder="1" applyAlignment="1">
      <alignment horizontal="center" vertical="top" wrapText="1"/>
    </xf>
    <xf numFmtId="0" fontId="0" fillId="22" borderId="6" xfId="0" applyFill="1" applyBorder="1" applyAlignment="1">
      <alignment horizontal="center" vertical="top" wrapText="1"/>
    </xf>
    <xf numFmtId="0" fontId="0" fillId="22" borderId="7" xfId="0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left" vertical="center" wrapText="1"/>
    </xf>
    <xf numFmtId="0" fontId="6" fillId="17" borderId="4" xfId="0" applyFont="1" applyFill="1" applyBorder="1" applyAlignment="1">
      <alignment horizontal="left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17" borderId="2" xfId="0" applyNumberFormat="1" applyFont="1" applyFill="1" applyBorder="1" applyAlignment="1">
      <alignment horizontal="center" vertical="center" wrapText="1"/>
    </xf>
    <xf numFmtId="164" fontId="6" fillId="17" borderId="4" xfId="0" applyNumberFormat="1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center" vertical="center" wrapText="1"/>
    </xf>
    <xf numFmtId="164" fontId="6" fillId="7" borderId="4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center" vertical="center" wrapText="1"/>
    </xf>
    <xf numFmtId="164" fontId="6" fillId="8" borderId="3" xfId="0" applyNumberFormat="1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6FFFF"/>
      <color rgb="FFE9F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598715</xdr:colOff>
      <xdr:row>1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770748-420F-4B7A-A242-FABEB27237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3036" cy="72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P45"/>
  <sheetViews>
    <sheetView showGridLines="0" tabSelected="1" zoomScale="70" zoomScaleNormal="70" workbookViewId="0">
      <selection activeCell="E5" sqref="E5:E8"/>
    </sheetView>
  </sheetViews>
  <sheetFormatPr baseColWidth="10" defaultColWidth="9.140625" defaultRowHeight="50.1" customHeight="1" x14ac:dyDescent="0.25"/>
  <cols>
    <col min="1" max="1" width="8.42578125" style="77" customWidth="1"/>
    <col min="2" max="2" width="12.140625" style="75" customWidth="1"/>
    <col min="3" max="3" width="17.5703125" style="77" customWidth="1"/>
    <col min="4" max="4" width="17.5703125" customWidth="1"/>
    <col min="5" max="5" width="41.85546875" customWidth="1"/>
    <col min="6" max="6" width="19.85546875" style="3" customWidth="1"/>
    <col min="7" max="7" width="15.85546875" style="13" customWidth="1"/>
    <col min="8" max="8" width="13.85546875" style="3" customWidth="1"/>
    <col min="9" max="9" width="14.7109375" style="3" customWidth="1"/>
    <col min="10" max="10" width="17.28515625" bestFit="1" customWidth="1"/>
    <col min="11" max="11" width="22" style="1" customWidth="1"/>
    <col min="12" max="12" width="12.42578125" style="1" customWidth="1"/>
    <col min="13" max="14" width="9.140625" style="1"/>
    <col min="15" max="15" width="9.85546875" style="1" customWidth="1"/>
    <col min="16" max="16" width="15.28515625" style="1" customWidth="1"/>
    <col min="17" max="16384" width="9.140625" style="1"/>
  </cols>
  <sheetData>
    <row r="1" spans="1:16" ht="50.1" customHeight="1" x14ac:dyDescent="0.25">
      <c r="A1" s="1"/>
      <c r="B1" s="1"/>
      <c r="C1" s="154"/>
      <c r="D1" s="1"/>
      <c r="E1" s="1"/>
      <c r="F1" s="1"/>
      <c r="G1" s="1"/>
      <c r="H1" s="1"/>
      <c r="I1" s="1"/>
      <c r="J1" s="1"/>
    </row>
    <row r="3" spans="1:16" s="155" customFormat="1" ht="50.1" customHeight="1" x14ac:dyDescent="0.25">
      <c r="A3" s="160" t="s">
        <v>76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2" customFormat="1" ht="60.75" customHeight="1" x14ac:dyDescent="0.25">
      <c r="A4" s="5" t="s">
        <v>0</v>
      </c>
      <c r="B4" s="5" t="s">
        <v>25</v>
      </c>
      <c r="C4" s="5" t="s">
        <v>60</v>
      </c>
      <c r="D4" s="5" t="s">
        <v>26</v>
      </c>
      <c r="E4" s="5" t="s">
        <v>7</v>
      </c>
      <c r="F4" s="5" t="s">
        <v>55</v>
      </c>
      <c r="G4" s="5" t="s">
        <v>50</v>
      </c>
      <c r="H4" s="5" t="s">
        <v>41</v>
      </c>
      <c r="I4" s="5" t="s">
        <v>42</v>
      </c>
      <c r="J4" s="4" t="s">
        <v>40</v>
      </c>
      <c r="K4" s="80" t="s">
        <v>56</v>
      </c>
      <c r="L4" s="80" t="s">
        <v>73</v>
      </c>
      <c r="M4" s="80" t="s">
        <v>1</v>
      </c>
      <c r="N4" s="80" t="s">
        <v>2</v>
      </c>
      <c r="O4" s="80" t="s">
        <v>74</v>
      </c>
      <c r="P4" s="81" t="s">
        <v>75</v>
      </c>
    </row>
    <row r="5" spans="1:16" s="2" customFormat="1" ht="27.75" customHeight="1" x14ac:dyDescent="0.25">
      <c r="A5" s="164" t="s">
        <v>3</v>
      </c>
      <c r="B5" s="213">
        <v>1</v>
      </c>
      <c r="C5" s="177" t="s">
        <v>14</v>
      </c>
      <c r="D5" s="177" t="s">
        <v>28</v>
      </c>
      <c r="E5" s="174" t="s">
        <v>11</v>
      </c>
      <c r="F5" s="177" t="s">
        <v>19</v>
      </c>
      <c r="G5" s="177" t="s">
        <v>43</v>
      </c>
      <c r="H5" s="177">
        <f>SUM(N5:N8)</f>
        <v>280</v>
      </c>
      <c r="I5" s="177">
        <f>SUM(L5:L8)</f>
        <v>85</v>
      </c>
      <c r="J5" s="201">
        <f>+P5+P6+P7+P8</f>
        <v>13552000</v>
      </c>
      <c r="K5" s="89" t="s">
        <v>5</v>
      </c>
      <c r="L5" s="90">
        <v>20</v>
      </c>
      <c r="M5" s="90">
        <v>3</v>
      </c>
      <c r="N5" s="90">
        <f t="shared" ref="N5:N16" si="0">+M5*L5</f>
        <v>60</v>
      </c>
      <c r="O5" s="91">
        <v>48400</v>
      </c>
      <c r="P5" s="92">
        <f t="shared" ref="P5:P16" si="1">+O5*M5*L5</f>
        <v>2904000</v>
      </c>
    </row>
    <row r="6" spans="1:16" s="2" customFormat="1" ht="27" customHeight="1" x14ac:dyDescent="0.25">
      <c r="A6" s="165"/>
      <c r="B6" s="214"/>
      <c r="C6" s="178"/>
      <c r="D6" s="178"/>
      <c r="E6" s="175"/>
      <c r="F6" s="178"/>
      <c r="G6" s="178"/>
      <c r="H6" s="178"/>
      <c r="I6" s="178"/>
      <c r="J6" s="202"/>
      <c r="K6" s="89" t="s">
        <v>6</v>
      </c>
      <c r="L6" s="90">
        <v>25</v>
      </c>
      <c r="M6" s="90">
        <v>4</v>
      </c>
      <c r="N6" s="90">
        <f t="shared" si="0"/>
        <v>100</v>
      </c>
      <c r="O6" s="91">
        <v>48400</v>
      </c>
      <c r="P6" s="92">
        <f t="shared" si="1"/>
        <v>4840000</v>
      </c>
    </row>
    <row r="7" spans="1:16" s="2" customFormat="1" ht="45" customHeight="1" x14ac:dyDescent="0.25">
      <c r="A7" s="165"/>
      <c r="B7" s="214"/>
      <c r="C7" s="178"/>
      <c r="D7" s="178"/>
      <c r="E7" s="175"/>
      <c r="F7" s="178"/>
      <c r="G7" s="178"/>
      <c r="H7" s="178"/>
      <c r="I7" s="178"/>
      <c r="J7" s="202"/>
      <c r="K7" s="89" t="s">
        <v>8</v>
      </c>
      <c r="L7" s="90">
        <v>20</v>
      </c>
      <c r="M7" s="90">
        <v>3</v>
      </c>
      <c r="N7" s="90">
        <f t="shared" si="0"/>
        <v>60</v>
      </c>
      <c r="O7" s="91">
        <v>48400</v>
      </c>
      <c r="P7" s="92">
        <f t="shared" si="1"/>
        <v>2904000</v>
      </c>
    </row>
    <row r="8" spans="1:16" s="2" customFormat="1" ht="86.25" customHeight="1" x14ac:dyDescent="0.25">
      <c r="A8" s="166"/>
      <c r="B8" s="215"/>
      <c r="C8" s="179"/>
      <c r="D8" s="179"/>
      <c r="E8" s="176"/>
      <c r="F8" s="179"/>
      <c r="G8" s="179"/>
      <c r="H8" s="179"/>
      <c r="I8" s="179"/>
      <c r="J8" s="203"/>
      <c r="K8" s="89" t="s">
        <v>15</v>
      </c>
      <c r="L8" s="90">
        <v>20</v>
      </c>
      <c r="M8" s="90">
        <v>3</v>
      </c>
      <c r="N8" s="90">
        <f t="shared" si="0"/>
        <v>60</v>
      </c>
      <c r="O8" s="91">
        <v>48400</v>
      </c>
      <c r="P8" s="92">
        <f t="shared" si="1"/>
        <v>2904000</v>
      </c>
    </row>
    <row r="9" spans="1:16" s="2" customFormat="1" ht="42.75" customHeight="1" x14ac:dyDescent="0.25">
      <c r="A9" s="164" t="s">
        <v>3</v>
      </c>
      <c r="B9" s="216">
        <v>2</v>
      </c>
      <c r="C9" s="161" t="s">
        <v>14</v>
      </c>
      <c r="D9" s="161" t="s">
        <v>28</v>
      </c>
      <c r="E9" s="171" t="s">
        <v>11</v>
      </c>
      <c r="F9" s="161" t="s">
        <v>22</v>
      </c>
      <c r="G9" s="161" t="s">
        <v>43</v>
      </c>
      <c r="H9" s="161">
        <f>SUM(N9:N12)</f>
        <v>310</v>
      </c>
      <c r="I9" s="161">
        <f>SUM(L9:L12)</f>
        <v>95</v>
      </c>
      <c r="J9" s="198">
        <f>+P9+P10+P11+P12</f>
        <v>15004000</v>
      </c>
      <c r="K9" s="93" t="s">
        <v>5</v>
      </c>
      <c r="L9" s="94">
        <v>20</v>
      </c>
      <c r="M9" s="94">
        <v>3</v>
      </c>
      <c r="N9" s="94">
        <f t="shared" si="0"/>
        <v>60</v>
      </c>
      <c r="O9" s="95">
        <v>48400</v>
      </c>
      <c r="P9" s="96">
        <f t="shared" si="1"/>
        <v>2904000</v>
      </c>
    </row>
    <row r="10" spans="1:16" s="2" customFormat="1" ht="32.25" customHeight="1" x14ac:dyDescent="0.25">
      <c r="A10" s="165"/>
      <c r="B10" s="217"/>
      <c r="C10" s="162"/>
      <c r="D10" s="162"/>
      <c r="E10" s="172"/>
      <c r="F10" s="162"/>
      <c r="G10" s="162"/>
      <c r="H10" s="162"/>
      <c r="I10" s="162"/>
      <c r="J10" s="199"/>
      <c r="K10" s="93" t="s">
        <v>6</v>
      </c>
      <c r="L10" s="94">
        <v>25</v>
      </c>
      <c r="M10" s="94">
        <v>4</v>
      </c>
      <c r="N10" s="94">
        <f t="shared" si="0"/>
        <v>100</v>
      </c>
      <c r="O10" s="95">
        <v>48400</v>
      </c>
      <c r="P10" s="96">
        <f t="shared" si="1"/>
        <v>4840000</v>
      </c>
    </row>
    <row r="11" spans="1:16" s="2" customFormat="1" ht="39.75" customHeight="1" x14ac:dyDescent="0.25">
      <c r="A11" s="165"/>
      <c r="B11" s="217"/>
      <c r="C11" s="162"/>
      <c r="D11" s="162"/>
      <c r="E11" s="172"/>
      <c r="F11" s="162"/>
      <c r="G11" s="162"/>
      <c r="H11" s="162"/>
      <c r="I11" s="162"/>
      <c r="J11" s="199"/>
      <c r="K11" s="93" t="s">
        <v>8</v>
      </c>
      <c r="L11" s="94">
        <v>20</v>
      </c>
      <c r="M11" s="94">
        <v>3</v>
      </c>
      <c r="N11" s="94">
        <f t="shared" si="0"/>
        <v>60</v>
      </c>
      <c r="O11" s="95">
        <v>48400</v>
      </c>
      <c r="P11" s="96">
        <f t="shared" si="1"/>
        <v>2904000</v>
      </c>
    </row>
    <row r="12" spans="1:16" s="2" customFormat="1" ht="60" customHeight="1" x14ac:dyDescent="0.25">
      <c r="A12" s="166"/>
      <c r="B12" s="218"/>
      <c r="C12" s="163"/>
      <c r="D12" s="163"/>
      <c r="E12" s="173"/>
      <c r="F12" s="163"/>
      <c r="G12" s="163"/>
      <c r="H12" s="163"/>
      <c r="I12" s="163"/>
      <c r="J12" s="200"/>
      <c r="K12" s="93" t="s">
        <v>15</v>
      </c>
      <c r="L12" s="94">
        <v>30</v>
      </c>
      <c r="M12" s="94">
        <v>3</v>
      </c>
      <c r="N12" s="94">
        <f t="shared" si="0"/>
        <v>90</v>
      </c>
      <c r="O12" s="95">
        <v>48400</v>
      </c>
      <c r="P12" s="96">
        <f t="shared" si="1"/>
        <v>4356000</v>
      </c>
    </row>
    <row r="13" spans="1:16" s="2" customFormat="1" ht="45.75" customHeight="1" x14ac:dyDescent="0.25">
      <c r="A13" s="164" t="s">
        <v>3</v>
      </c>
      <c r="B13" s="219">
        <v>3</v>
      </c>
      <c r="C13" s="180" t="s">
        <v>14</v>
      </c>
      <c r="D13" s="180" t="s">
        <v>28</v>
      </c>
      <c r="E13" s="183" t="s">
        <v>11</v>
      </c>
      <c r="F13" s="180" t="s">
        <v>21</v>
      </c>
      <c r="G13" s="180" t="s">
        <v>43</v>
      </c>
      <c r="H13" s="180">
        <f>SUM(N13:N16)</f>
        <v>310</v>
      </c>
      <c r="I13" s="180">
        <f>SUM(L13:L16)</f>
        <v>95</v>
      </c>
      <c r="J13" s="204">
        <f>+P13+P14+P15+P16</f>
        <v>15004000</v>
      </c>
      <c r="K13" s="97" t="s">
        <v>5</v>
      </c>
      <c r="L13" s="98">
        <v>20</v>
      </c>
      <c r="M13" s="98">
        <v>3</v>
      </c>
      <c r="N13" s="98">
        <f t="shared" si="0"/>
        <v>60</v>
      </c>
      <c r="O13" s="99">
        <v>48400</v>
      </c>
      <c r="P13" s="100">
        <f t="shared" si="1"/>
        <v>2904000</v>
      </c>
    </row>
    <row r="14" spans="1:16" s="2" customFormat="1" ht="43.5" customHeight="1" x14ac:dyDescent="0.25">
      <c r="A14" s="165"/>
      <c r="B14" s="220"/>
      <c r="C14" s="181"/>
      <c r="D14" s="181"/>
      <c r="E14" s="184"/>
      <c r="F14" s="181"/>
      <c r="G14" s="181"/>
      <c r="H14" s="181"/>
      <c r="I14" s="181"/>
      <c r="J14" s="205"/>
      <c r="K14" s="97" t="s">
        <v>6</v>
      </c>
      <c r="L14" s="98">
        <v>25</v>
      </c>
      <c r="M14" s="98">
        <v>4</v>
      </c>
      <c r="N14" s="98">
        <f t="shared" si="0"/>
        <v>100</v>
      </c>
      <c r="O14" s="99">
        <v>48400</v>
      </c>
      <c r="P14" s="100">
        <f t="shared" si="1"/>
        <v>4840000</v>
      </c>
    </row>
    <row r="15" spans="1:16" s="2" customFormat="1" ht="48" customHeight="1" x14ac:dyDescent="0.25">
      <c r="A15" s="165"/>
      <c r="B15" s="220"/>
      <c r="C15" s="181"/>
      <c r="D15" s="181"/>
      <c r="E15" s="184"/>
      <c r="F15" s="181"/>
      <c r="G15" s="181"/>
      <c r="H15" s="181"/>
      <c r="I15" s="181"/>
      <c r="J15" s="205"/>
      <c r="K15" s="97" t="s">
        <v>8</v>
      </c>
      <c r="L15" s="98">
        <v>20</v>
      </c>
      <c r="M15" s="98">
        <v>3</v>
      </c>
      <c r="N15" s="98">
        <f t="shared" si="0"/>
        <v>60</v>
      </c>
      <c r="O15" s="99">
        <v>48400</v>
      </c>
      <c r="P15" s="100">
        <f t="shared" si="1"/>
        <v>2904000</v>
      </c>
    </row>
    <row r="16" spans="1:16" s="2" customFormat="1" ht="55.5" customHeight="1" x14ac:dyDescent="0.25">
      <c r="A16" s="166"/>
      <c r="B16" s="221"/>
      <c r="C16" s="182"/>
      <c r="D16" s="182"/>
      <c r="E16" s="185"/>
      <c r="F16" s="182"/>
      <c r="G16" s="182"/>
      <c r="H16" s="182"/>
      <c r="I16" s="182"/>
      <c r="J16" s="206"/>
      <c r="K16" s="97" t="s">
        <v>15</v>
      </c>
      <c r="L16" s="98">
        <v>30</v>
      </c>
      <c r="M16" s="98">
        <v>3</v>
      </c>
      <c r="N16" s="98">
        <f t="shared" si="0"/>
        <v>90</v>
      </c>
      <c r="O16" s="99">
        <v>48400</v>
      </c>
      <c r="P16" s="100">
        <f t="shared" si="1"/>
        <v>4356000</v>
      </c>
    </row>
    <row r="17" spans="1:16" s="2" customFormat="1" ht="45" customHeight="1" x14ac:dyDescent="0.25">
      <c r="A17" s="164" t="s">
        <v>3</v>
      </c>
      <c r="B17" s="222">
        <v>4</v>
      </c>
      <c r="C17" s="186" t="s">
        <v>14</v>
      </c>
      <c r="D17" s="186" t="s">
        <v>28</v>
      </c>
      <c r="E17" s="189" t="s">
        <v>11</v>
      </c>
      <c r="F17" s="186" t="s">
        <v>20</v>
      </c>
      <c r="G17" s="186" t="s">
        <v>43</v>
      </c>
      <c r="H17" s="186">
        <f>SUM(N17:N20)</f>
        <v>310</v>
      </c>
      <c r="I17" s="186">
        <f>SUM(L17:L20)</f>
        <v>95</v>
      </c>
      <c r="J17" s="207">
        <f>+P17+P18+P19+P20</f>
        <v>15004000</v>
      </c>
      <c r="K17" s="137" t="s">
        <v>5</v>
      </c>
      <c r="L17" s="138">
        <v>20</v>
      </c>
      <c r="M17" s="138">
        <v>3</v>
      </c>
      <c r="N17" s="138">
        <f t="shared" ref="N17" si="2">+M17*L17</f>
        <v>60</v>
      </c>
      <c r="O17" s="139">
        <v>48400</v>
      </c>
      <c r="P17" s="140">
        <f t="shared" ref="P17" si="3">+O17*M17*L17</f>
        <v>2904000</v>
      </c>
    </row>
    <row r="18" spans="1:16" s="2" customFormat="1" ht="48" customHeight="1" x14ac:dyDescent="0.25">
      <c r="A18" s="165"/>
      <c r="B18" s="223"/>
      <c r="C18" s="187"/>
      <c r="D18" s="187"/>
      <c r="E18" s="190"/>
      <c r="F18" s="187"/>
      <c r="G18" s="187"/>
      <c r="H18" s="187"/>
      <c r="I18" s="187"/>
      <c r="J18" s="208"/>
      <c r="K18" s="137" t="s">
        <v>6</v>
      </c>
      <c r="L18" s="138">
        <v>25</v>
      </c>
      <c r="M18" s="138">
        <v>4</v>
      </c>
      <c r="N18" s="138">
        <f t="shared" ref="N18:N23" si="4">+M18*L18</f>
        <v>100</v>
      </c>
      <c r="O18" s="139">
        <v>48400</v>
      </c>
      <c r="P18" s="140">
        <f>+O18*M18*L18</f>
        <v>4840000</v>
      </c>
    </row>
    <row r="19" spans="1:16" s="2" customFormat="1" ht="41.25" customHeight="1" x14ac:dyDescent="0.25">
      <c r="A19" s="165"/>
      <c r="B19" s="223"/>
      <c r="C19" s="187"/>
      <c r="D19" s="187"/>
      <c r="E19" s="190"/>
      <c r="F19" s="187"/>
      <c r="G19" s="187"/>
      <c r="H19" s="187"/>
      <c r="I19" s="187"/>
      <c r="J19" s="208"/>
      <c r="K19" s="137" t="s">
        <v>8</v>
      </c>
      <c r="L19" s="138">
        <v>20</v>
      </c>
      <c r="M19" s="138">
        <v>3</v>
      </c>
      <c r="N19" s="138">
        <f t="shared" si="4"/>
        <v>60</v>
      </c>
      <c r="O19" s="139">
        <v>48400</v>
      </c>
      <c r="P19" s="140">
        <f>+O19*M19*L19</f>
        <v>2904000</v>
      </c>
    </row>
    <row r="20" spans="1:16" s="2" customFormat="1" ht="39.75" customHeight="1" x14ac:dyDescent="0.25">
      <c r="A20" s="166"/>
      <c r="B20" s="224"/>
      <c r="C20" s="188"/>
      <c r="D20" s="188"/>
      <c r="E20" s="191"/>
      <c r="F20" s="188"/>
      <c r="G20" s="188"/>
      <c r="H20" s="188"/>
      <c r="I20" s="188"/>
      <c r="J20" s="209"/>
      <c r="K20" s="137" t="s">
        <v>15</v>
      </c>
      <c r="L20" s="138">
        <v>30</v>
      </c>
      <c r="M20" s="138">
        <v>3</v>
      </c>
      <c r="N20" s="138">
        <f t="shared" si="4"/>
        <v>90</v>
      </c>
      <c r="O20" s="139">
        <v>48400</v>
      </c>
      <c r="P20" s="140">
        <f>+O20*M20*L20</f>
        <v>4356000</v>
      </c>
    </row>
    <row r="21" spans="1:16" s="2" customFormat="1" ht="63" x14ac:dyDescent="0.25">
      <c r="A21" s="76" t="s">
        <v>3</v>
      </c>
      <c r="B21" s="60">
        <v>5</v>
      </c>
      <c r="C21" s="18" t="s">
        <v>9</v>
      </c>
      <c r="D21" s="17" t="s">
        <v>27</v>
      </c>
      <c r="E21" s="17" t="s">
        <v>57</v>
      </c>
      <c r="F21" s="18" t="s">
        <v>19</v>
      </c>
      <c r="G21" s="18" t="s">
        <v>49</v>
      </c>
      <c r="H21" s="18">
        <f>+N21</f>
        <v>40</v>
      </c>
      <c r="I21" s="18">
        <f>+L21</f>
        <v>20</v>
      </c>
      <c r="J21" s="19">
        <f>+P21</f>
        <v>1936000</v>
      </c>
      <c r="K21" s="82" t="s">
        <v>61</v>
      </c>
      <c r="L21" s="141">
        <v>20</v>
      </c>
      <c r="M21" s="141">
        <v>2</v>
      </c>
      <c r="N21" s="141">
        <f t="shared" si="4"/>
        <v>40</v>
      </c>
      <c r="O21" s="142">
        <v>48400</v>
      </c>
      <c r="P21" s="143">
        <f t="shared" ref="P21:P28" si="5">+O21*M21*L21</f>
        <v>1936000</v>
      </c>
    </row>
    <row r="22" spans="1:16" s="2" customFormat="1" ht="63" x14ac:dyDescent="0.25">
      <c r="A22" s="76" t="s">
        <v>3</v>
      </c>
      <c r="B22" s="61">
        <v>6</v>
      </c>
      <c r="C22" s="21" t="s">
        <v>9</v>
      </c>
      <c r="D22" s="20" t="s">
        <v>27</v>
      </c>
      <c r="E22" s="20" t="s">
        <v>58</v>
      </c>
      <c r="F22" s="21" t="s">
        <v>21</v>
      </c>
      <c r="G22" s="21" t="s">
        <v>49</v>
      </c>
      <c r="H22" s="21">
        <f>+N22</f>
        <v>40</v>
      </c>
      <c r="I22" s="21">
        <f>+L22</f>
        <v>20</v>
      </c>
      <c r="J22" s="22">
        <f>+P22</f>
        <v>1936000</v>
      </c>
      <c r="K22" s="83" t="s">
        <v>61</v>
      </c>
      <c r="L22" s="144">
        <v>20</v>
      </c>
      <c r="M22" s="144">
        <v>2</v>
      </c>
      <c r="N22" s="144">
        <f t="shared" si="4"/>
        <v>40</v>
      </c>
      <c r="O22" s="145">
        <v>48400</v>
      </c>
      <c r="P22" s="146">
        <f t="shared" si="5"/>
        <v>1936000</v>
      </c>
    </row>
    <row r="23" spans="1:16" s="2" customFormat="1" ht="63" x14ac:dyDescent="0.25">
      <c r="A23" s="76" t="s">
        <v>3</v>
      </c>
      <c r="B23" s="62">
        <v>7</v>
      </c>
      <c r="C23" s="24" t="s">
        <v>10</v>
      </c>
      <c r="D23" s="23" t="s">
        <v>27</v>
      </c>
      <c r="E23" s="23" t="s">
        <v>59</v>
      </c>
      <c r="F23" s="24" t="s">
        <v>18</v>
      </c>
      <c r="G23" s="24" t="s">
        <v>49</v>
      </c>
      <c r="H23" s="24">
        <f>+N23</f>
        <v>40</v>
      </c>
      <c r="I23" s="24">
        <f>+L23</f>
        <v>20</v>
      </c>
      <c r="J23" s="25">
        <f>+P23</f>
        <v>1936000</v>
      </c>
      <c r="K23" s="84" t="s">
        <v>61</v>
      </c>
      <c r="L23" s="147">
        <v>20</v>
      </c>
      <c r="M23" s="147">
        <v>2</v>
      </c>
      <c r="N23" s="147">
        <f t="shared" si="4"/>
        <v>40</v>
      </c>
      <c r="O23" s="148">
        <v>48400</v>
      </c>
      <c r="P23" s="149">
        <f t="shared" si="5"/>
        <v>1936000</v>
      </c>
    </row>
    <row r="24" spans="1:16" s="2" customFormat="1" ht="200.25" customHeight="1" x14ac:dyDescent="0.25">
      <c r="A24" s="76" t="s">
        <v>3</v>
      </c>
      <c r="B24" s="63">
        <v>8</v>
      </c>
      <c r="C24" s="156" t="s">
        <v>13</v>
      </c>
      <c r="D24" s="26" t="s">
        <v>29</v>
      </c>
      <c r="E24" s="27" t="s">
        <v>12</v>
      </c>
      <c r="F24" s="28" t="s">
        <v>23</v>
      </c>
      <c r="G24" s="29" t="s">
        <v>44</v>
      </c>
      <c r="H24" s="29">
        <f>+N24</f>
        <v>540</v>
      </c>
      <c r="I24" s="29">
        <f>+L24</f>
        <v>180</v>
      </c>
      <c r="J24" s="30">
        <f>+P24</f>
        <v>26136000</v>
      </c>
      <c r="K24" s="85" t="s">
        <v>62</v>
      </c>
      <c r="L24" s="86">
        <v>180</v>
      </c>
      <c r="M24" s="86">
        <v>3</v>
      </c>
      <c r="N24" s="86">
        <f t="shared" ref="N24:N28" si="6">+M24*L24</f>
        <v>540</v>
      </c>
      <c r="O24" s="87">
        <v>48400</v>
      </c>
      <c r="P24" s="88">
        <f t="shared" si="5"/>
        <v>26136000</v>
      </c>
    </row>
    <row r="25" spans="1:16" s="2" customFormat="1" ht="57" customHeight="1" x14ac:dyDescent="0.25">
      <c r="A25" s="164" t="s">
        <v>3</v>
      </c>
      <c r="B25" s="225">
        <v>9</v>
      </c>
      <c r="C25" s="194" t="s">
        <v>13</v>
      </c>
      <c r="D25" s="194" t="s">
        <v>29</v>
      </c>
      <c r="E25" s="192" t="s">
        <v>16</v>
      </c>
      <c r="F25" s="194" t="s">
        <v>22</v>
      </c>
      <c r="G25" s="194" t="s">
        <v>44</v>
      </c>
      <c r="H25" s="194">
        <f>SUM(N25:N26)</f>
        <v>210</v>
      </c>
      <c r="I25" s="194">
        <f>SUM(L25:L26)</f>
        <v>70</v>
      </c>
      <c r="J25" s="210">
        <f>+P25+P26</f>
        <v>10164000</v>
      </c>
      <c r="K25" s="133" t="s">
        <v>62</v>
      </c>
      <c r="L25" s="134">
        <v>35</v>
      </c>
      <c r="M25" s="134">
        <v>3</v>
      </c>
      <c r="N25" s="134">
        <f t="shared" si="6"/>
        <v>105</v>
      </c>
      <c r="O25" s="135">
        <v>48400</v>
      </c>
      <c r="P25" s="136">
        <f t="shared" si="5"/>
        <v>5082000</v>
      </c>
    </row>
    <row r="26" spans="1:16" s="2" customFormat="1" ht="138.75" customHeight="1" x14ac:dyDescent="0.25">
      <c r="A26" s="166"/>
      <c r="B26" s="226"/>
      <c r="C26" s="195"/>
      <c r="D26" s="195"/>
      <c r="E26" s="193"/>
      <c r="F26" s="195"/>
      <c r="G26" s="195"/>
      <c r="H26" s="195"/>
      <c r="I26" s="195"/>
      <c r="J26" s="211"/>
      <c r="K26" s="133" t="s">
        <v>63</v>
      </c>
      <c r="L26" s="134">
        <v>35</v>
      </c>
      <c r="M26" s="134">
        <v>3</v>
      </c>
      <c r="N26" s="134">
        <f t="shared" si="6"/>
        <v>105</v>
      </c>
      <c r="O26" s="135">
        <v>48400</v>
      </c>
      <c r="P26" s="136">
        <f t="shared" si="5"/>
        <v>5082000</v>
      </c>
    </row>
    <row r="27" spans="1:16" s="2" customFormat="1" ht="120" customHeight="1" x14ac:dyDescent="0.25">
      <c r="A27" s="164" t="s">
        <v>3</v>
      </c>
      <c r="B27" s="227">
        <v>10</v>
      </c>
      <c r="C27" s="169" t="s">
        <v>13</v>
      </c>
      <c r="D27" s="169" t="s">
        <v>29</v>
      </c>
      <c r="E27" s="167" t="s">
        <v>12</v>
      </c>
      <c r="F27" s="169" t="s">
        <v>24</v>
      </c>
      <c r="G27" s="169" t="s">
        <v>44</v>
      </c>
      <c r="H27" s="169">
        <f>SUM(N27:N28)</f>
        <v>450</v>
      </c>
      <c r="I27" s="169">
        <f>SUM(L27:L28)</f>
        <v>150</v>
      </c>
      <c r="J27" s="196">
        <f>+P27+P28</f>
        <v>21780000</v>
      </c>
      <c r="K27" s="150" t="s">
        <v>62</v>
      </c>
      <c r="L27" s="151">
        <v>75</v>
      </c>
      <c r="M27" s="151">
        <v>3</v>
      </c>
      <c r="N27" s="151">
        <f t="shared" si="6"/>
        <v>225</v>
      </c>
      <c r="O27" s="152">
        <v>48400</v>
      </c>
      <c r="P27" s="153">
        <f t="shared" si="5"/>
        <v>10890000</v>
      </c>
    </row>
    <row r="28" spans="1:16" s="2" customFormat="1" ht="98.25" customHeight="1" x14ac:dyDescent="0.25">
      <c r="A28" s="166"/>
      <c r="B28" s="228"/>
      <c r="C28" s="170"/>
      <c r="D28" s="170"/>
      <c r="E28" s="168"/>
      <c r="F28" s="170"/>
      <c r="G28" s="170"/>
      <c r="H28" s="170"/>
      <c r="I28" s="170"/>
      <c r="J28" s="197"/>
      <c r="K28" s="150" t="s">
        <v>63</v>
      </c>
      <c r="L28" s="151">
        <v>75</v>
      </c>
      <c r="M28" s="151">
        <v>3</v>
      </c>
      <c r="N28" s="151">
        <f t="shared" si="6"/>
        <v>225</v>
      </c>
      <c r="O28" s="152">
        <v>48400</v>
      </c>
      <c r="P28" s="153">
        <f t="shared" si="5"/>
        <v>10890000</v>
      </c>
    </row>
    <row r="29" spans="1:16" s="2" customFormat="1" ht="47.25" x14ac:dyDescent="0.25">
      <c r="A29" s="76" t="s">
        <v>3</v>
      </c>
      <c r="B29" s="64">
        <v>11</v>
      </c>
      <c r="C29" s="7" t="s">
        <v>36</v>
      </c>
      <c r="D29" s="9" t="s">
        <v>30</v>
      </c>
      <c r="E29" s="6" t="s">
        <v>17</v>
      </c>
      <c r="F29" s="10" t="s">
        <v>23</v>
      </c>
      <c r="G29" s="10" t="s">
        <v>48</v>
      </c>
      <c r="H29" s="10">
        <f t="shared" ref="H29:H35" si="7">+N29</f>
        <v>400</v>
      </c>
      <c r="I29" s="10">
        <f t="shared" ref="I29:I35" si="8">+L29</f>
        <v>100</v>
      </c>
      <c r="J29" s="16">
        <f t="shared" ref="J29:J35" si="9">+P29</f>
        <v>19360000</v>
      </c>
      <c r="K29" s="89" t="s">
        <v>64</v>
      </c>
      <c r="L29" s="90">
        <v>100</v>
      </c>
      <c r="M29" s="90">
        <v>4</v>
      </c>
      <c r="N29" s="90">
        <f t="shared" ref="N29:N31" si="10">+M29*L29</f>
        <v>400</v>
      </c>
      <c r="O29" s="91">
        <v>48400</v>
      </c>
      <c r="P29" s="92">
        <f t="shared" ref="P29" si="11">+O29*M29*L29</f>
        <v>19360000</v>
      </c>
    </row>
    <row r="30" spans="1:16" s="2" customFormat="1" ht="57.75" customHeight="1" x14ac:dyDescent="0.25">
      <c r="A30" s="76" t="s">
        <v>3</v>
      </c>
      <c r="B30" s="65">
        <v>12</v>
      </c>
      <c r="C30" s="11" t="s">
        <v>36</v>
      </c>
      <c r="D30" s="32" t="s">
        <v>30</v>
      </c>
      <c r="E30" s="31" t="s">
        <v>17</v>
      </c>
      <c r="F30" s="33" t="s">
        <v>22</v>
      </c>
      <c r="G30" s="33" t="s">
        <v>48</v>
      </c>
      <c r="H30" s="33">
        <f t="shared" si="7"/>
        <v>400</v>
      </c>
      <c r="I30" s="33">
        <f t="shared" si="8"/>
        <v>100</v>
      </c>
      <c r="J30" s="34">
        <f t="shared" si="9"/>
        <v>19360000</v>
      </c>
      <c r="K30" s="93" t="s">
        <v>65</v>
      </c>
      <c r="L30" s="94">
        <v>100</v>
      </c>
      <c r="M30" s="94">
        <v>4</v>
      </c>
      <c r="N30" s="94">
        <f t="shared" ref="N30" si="12">+M30*L30</f>
        <v>400</v>
      </c>
      <c r="O30" s="95">
        <v>48400</v>
      </c>
      <c r="P30" s="96">
        <f>+O30*M30*L30</f>
        <v>19360000</v>
      </c>
    </row>
    <row r="31" spans="1:16" s="2" customFormat="1" ht="60" customHeight="1" x14ac:dyDescent="0.25">
      <c r="A31" s="76" t="s">
        <v>3</v>
      </c>
      <c r="B31" s="66">
        <v>13</v>
      </c>
      <c r="C31" s="12" t="s">
        <v>36</v>
      </c>
      <c r="D31" s="36" t="s">
        <v>30</v>
      </c>
      <c r="E31" s="35" t="s">
        <v>17</v>
      </c>
      <c r="F31" s="37" t="s">
        <v>18</v>
      </c>
      <c r="G31" s="37" t="s">
        <v>48</v>
      </c>
      <c r="H31" s="37">
        <f t="shared" si="7"/>
        <v>360</v>
      </c>
      <c r="I31" s="37">
        <f t="shared" si="8"/>
        <v>90</v>
      </c>
      <c r="J31" s="38">
        <f t="shared" si="9"/>
        <v>17424000</v>
      </c>
      <c r="K31" s="97" t="s">
        <v>65</v>
      </c>
      <c r="L31" s="98">
        <v>90</v>
      </c>
      <c r="M31" s="98">
        <v>4</v>
      </c>
      <c r="N31" s="98">
        <f t="shared" si="10"/>
        <v>360</v>
      </c>
      <c r="O31" s="99">
        <v>48400</v>
      </c>
      <c r="P31" s="100">
        <f>+O31*M31*L31</f>
        <v>17424000</v>
      </c>
    </row>
    <row r="32" spans="1:16" s="2" customFormat="1" ht="94.5" x14ac:dyDescent="0.25">
      <c r="A32" s="76" t="s">
        <v>3</v>
      </c>
      <c r="B32" s="67">
        <v>14</v>
      </c>
      <c r="C32" s="41" t="s">
        <v>32</v>
      </c>
      <c r="D32" s="39" t="s">
        <v>33</v>
      </c>
      <c r="E32" s="40" t="s">
        <v>34</v>
      </c>
      <c r="F32" s="41" t="s">
        <v>51</v>
      </c>
      <c r="G32" s="41" t="s">
        <v>49</v>
      </c>
      <c r="H32" s="41">
        <f t="shared" si="7"/>
        <v>250</v>
      </c>
      <c r="I32" s="41">
        <f t="shared" si="8"/>
        <v>50</v>
      </c>
      <c r="J32" s="42">
        <f t="shared" si="9"/>
        <v>12100000</v>
      </c>
      <c r="K32" s="101" t="s">
        <v>66</v>
      </c>
      <c r="L32" s="102">
        <v>50</v>
      </c>
      <c r="M32" s="103">
        <v>5</v>
      </c>
      <c r="N32" s="102">
        <f>M32*L32</f>
        <v>250</v>
      </c>
      <c r="O32" s="104">
        <v>48400</v>
      </c>
      <c r="P32" s="105">
        <f>+O32*N32</f>
        <v>12100000</v>
      </c>
    </row>
    <row r="33" spans="1:16" s="2" customFormat="1" ht="105.75" customHeight="1" x14ac:dyDescent="0.25">
      <c r="A33" s="76" t="s">
        <v>3</v>
      </c>
      <c r="B33" s="68">
        <v>15</v>
      </c>
      <c r="C33" s="45" t="s">
        <v>32</v>
      </c>
      <c r="D33" s="43" t="s">
        <v>33</v>
      </c>
      <c r="E33" s="44" t="s">
        <v>34</v>
      </c>
      <c r="F33" s="45" t="s">
        <v>51</v>
      </c>
      <c r="G33" s="45" t="s">
        <v>46</v>
      </c>
      <c r="H33" s="45">
        <f t="shared" si="7"/>
        <v>45</v>
      </c>
      <c r="I33" s="45">
        <f t="shared" si="8"/>
        <v>15</v>
      </c>
      <c r="J33" s="14">
        <f t="shared" si="9"/>
        <v>2178000</v>
      </c>
      <c r="K33" s="106" t="s">
        <v>67</v>
      </c>
      <c r="L33" s="107">
        <v>15</v>
      </c>
      <c r="M33" s="108">
        <v>3</v>
      </c>
      <c r="N33" s="107">
        <f>M33*L33</f>
        <v>45</v>
      </c>
      <c r="O33" s="109">
        <v>48400</v>
      </c>
      <c r="P33" s="110">
        <f t="shared" ref="P33:P43" si="13">+O33*N33</f>
        <v>2178000</v>
      </c>
    </row>
    <row r="34" spans="1:16" s="2" customFormat="1" ht="101.25" customHeight="1" x14ac:dyDescent="0.25">
      <c r="A34" s="76" t="s">
        <v>3</v>
      </c>
      <c r="B34" s="69">
        <v>16</v>
      </c>
      <c r="C34" s="48" t="s">
        <v>32</v>
      </c>
      <c r="D34" s="46" t="s">
        <v>33</v>
      </c>
      <c r="E34" s="47" t="s">
        <v>34</v>
      </c>
      <c r="F34" s="48" t="s">
        <v>19</v>
      </c>
      <c r="G34" s="48" t="s">
        <v>49</v>
      </c>
      <c r="H34" s="48">
        <f t="shared" si="7"/>
        <v>400</v>
      </c>
      <c r="I34" s="48">
        <f t="shared" si="8"/>
        <v>80</v>
      </c>
      <c r="J34" s="49">
        <f t="shared" si="9"/>
        <v>19360000</v>
      </c>
      <c r="K34" s="111" t="s">
        <v>66</v>
      </c>
      <c r="L34" s="112">
        <v>80</v>
      </c>
      <c r="M34" s="113">
        <v>5</v>
      </c>
      <c r="N34" s="112">
        <f>M34*L34</f>
        <v>400</v>
      </c>
      <c r="O34" s="114">
        <v>48400</v>
      </c>
      <c r="P34" s="115">
        <f t="shared" si="13"/>
        <v>19360000</v>
      </c>
    </row>
    <row r="35" spans="1:16" s="2" customFormat="1" ht="99.75" customHeight="1" x14ac:dyDescent="0.25">
      <c r="A35" s="76" t="s">
        <v>3</v>
      </c>
      <c r="B35" s="70">
        <v>17</v>
      </c>
      <c r="C35" s="52" t="s">
        <v>32</v>
      </c>
      <c r="D35" s="50" t="s">
        <v>33</v>
      </c>
      <c r="E35" s="51" t="s">
        <v>34</v>
      </c>
      <c r="F35" s="52" t="s">
        <v>19</v>
      </c>
      <c r="G35" s="52" t="s">
        <v>46</v>
      </c>
      <c r="H35" s="52">
        <f t="shared" si="7"/>
        <v>90</v>
      </c>
      <c r="I35" s="52">
        <f t="shared" si="8"/>
        <v>30</v>
      </c>
      <c r="J35" s="53">
        <f t="shared" si="9"/>
        <v>4356000</v>
      </c>
      <c r="K35" s="116" t="s">
        <v>67</v>
      </c>
      <c r="L35" s="117">
        <v>30</v>
      </c>
      <c r="M35" s="118">
        <v>3</v>
      </c>
      <c r="N35" s="117">
        <f>M35*L35</f>
        <v>90</v>
      </c>
      <c r="O35" s="119">
        <v>48400</v>
      </c>
      <c r="P35" s="120">
        <f>+O35*N35</f>
        <v>4356000</v>
      </c>
    </row>
    <row r="36" spans="1:16" s="2" customFormat="1" ht="36.75" customHeight="1" x14ac:dyDescent="0.25">
      <c r="A36" s="164" t="s">
        <v>3</v>
      </c>
      <c r="B36" s="216">
        <v>18</v>
      </c>
      <c r="C36" s="161" t="s">
        <v>31</v>
      </c>
      <c r="D36" s="161" t="s">
        <v>37</v>
      </c>
      <c r="E36" s="171" t="s">
        <v>35</v>
      </c>
      <c r="F36" s="161" t="s">
        <v>52</v>
      </c>
      <c r="G36" s="161" t="s">
        <v>45</v>
      </c>
      <c r="H36" s="161">
        <f>SUM(N36:N39)</f>
        <v>180</v>
      </c>
      <c r="I36" s="161">
        <f>SUM(L36:L39)</f>
        <v>80</v>
      </c>
      <c r="J36" s="198">
        <f>+P36+P37+P38+P39</f>
        <v>13068000</v>
      </c>
      <c r="K36" s="93" t="s">
        <v>69</v>
      </c>
      <c r="L36" s="94">
        <v>20</v>
      </c>
      <c r="M36" s="94">
        <v>2</v>
      </c>
      <c r="N36" s="94">
        <f>M36*L36</f>
        <v>40</v>
      </c>
      <c r="O36" s="95">
        <v>72600</v>
      </c>
      <c r="P36" s="96">
        <f>+O36*N36</f>
        <v>2904000</v>
      </c>
    </row>
    <row r="37" spans="1:16" s="2" customFormat="1" ht="43.5" customHeight="1" x14ac:dyDescent="0.25">
      <c r="A37" s="165"/>
      <c r="B37" s="217"/>
      <c r="C37" s="162"/>
      <c r="D37" s="162"/>
      <c r="E37" s="172"/>
      <c r="F37" s="162"/>
      <c r="G37" s="162"/>
      <c r="H37" s="162"/>
      <c r="I37" s="162"/>
      <c r="J37" s="199"/>
      <c r="K37" s="93" t="s">
        <v>72</v>
      </c>
      <c r="L37" s="94">
        <v>25</v>
      </c>
      <c r="M37" s="94">
        <v>2</v>
      </c>
      <c r="N37" s="94">
        <f t="shared" ref="N37:N43" si="14">M37*L37</f>
        <v>50</v>
      </c>
      <c r="O37" s="95">
        <v>72600</v>
      </c>
      <c r="P37" s="96">
        <f t="shared" si="13"/>
        <v>3630000</v>
      </c>
    </row>
    <row r="38" spans="1:16" s="2" customFormat="1" ht="41.25" customHeight="1" x14ac:dyDescent="0.25">
      <c r="A38" s="165"/>
      <c r="B38" s="217"/>
      <c r="C38" s="162"/>
      <c r="D38" s="162"/>
      <c r="E38" s="172"/>
      <c r="F38" s="162"/>
      <c r="G38" s="162"/>
      <c r="H38" s="162"/>
      <c r="I38" s="162"/>
      <c r="J38" s="199"/>
      <c r="K38" s="93" t="s">
        <v>71</v>
      </c>
      <c r="L38" s="94">
        <v>15</v>
      </c>
      <c r="M38" s="94">
        <v>2</v>
      </c>
      <c r="N38" s="94">
        <f t="shared" si="14"/>
        <v>30</v>
      </c>
      <c r="O38" s="95">
        <v>72600</v>
      </c>
      <c r="P38" s="96">
        <f t="shared" si="13"/>
        <v>2178000</v>
      </c>
    </row>
    <row r="39" spans="1:16" s="2" customFormat="1" ht="33.75" customHeight="1" x14ac:dyDescent="0.25">
      <c r="A39" s="166"/>
      <c r="B39" s="218"/>
      <c r="C39" s="163"/>
      <c r="D39" s="163"/>
      <c r="E39" s="173"/>
      <c r="F39" s="163"/>
      <c r="G39" s="163"/>
      <c r="H39" s="163"/>
      <c r="I39" s="163"/>
      <c r="J39" s="200"/>
      <c r="K39" s="93" t="s">
        <v>70</v>
      </c>
      <c r="L39" s="94">
        <v>20</v>
      </c>
      <c r="M39" s="94">
        <v>3</v>
      </c>
      <c r="N39" s="94">
        <f t="shared" si="14"/>
        <v>60</v>
      </c>
      <c r="O39" s="95">
        <v>72600</v>
      </c>
      <c r="P39" s="96">
        <f t="shared" si="13"/>
        <v>4356000</v>
      </c>
    </row>
    <row r="40" spans="1:16" s="2" customFormat="1" ht="78" customHeight="1" x14ac:dyDescent="0.25">
      <c r="A40" s="76" t="s">
        <v>3</v>
      </c>
      <c r="B40" s="71">
        <v>19</v>
      </c>
      <c r="C40" s="54" t="s">
        <v>31</v>
      </c>
      <c r="D40" s="54" t="s">
        <v>37</v>
      </c>
      <c r="E40" s="54" t="s">
        <v>35</v>
      </c>
      <c r="F40" s="54" t="s">
        <v>19</v>
      </c>
      <c r="G40" s="54" t="s">
        <v>45</v>
      </c>
      <c r="H40" s="54">
        <f>+N40</f>
        <v>60</v>
      </c>
      <c r="I40" s="54">
        <f>+L40</f>
        <v>20</v>
      </c>
      <c r="J40" s="55">
        <f>+P40</f>
        <v>4356000</v>
      </c>
      <c r="K40" s="121" t="s">
        <v>70</v>
      </c>
      <c r="L40" s="122">
        <v>20</v>
      </c>
      <c r="M40" s="122">
        <v>3</v>
      </c>
      <c r="N40" s="122">
        <f t="shared" si="14"/>
        <v>60</v>
      </c>
      <c r="O40" s="123">
        <v>72600</v>
      </c>
      <c r="P40" s="124">
        <f t="shared" si="13"/>
        <v>4356000</v>
      </c>
    </row>
    <row r="41" spans="1:16" s="2" customFormat="1" ht="78" customHeight="1" x14ac:dyDescent="0.25">
      <c r="A41" s="76" t="s">
        <v>3</v>
      </c>
      <c r="B41" s="72">
        <v>20</v>
      </c>
      <c r="C41" s="56" t="s">
        <v>31</v>
      </c>
      <c r="D41" s="56" t="s">
        <v>37</v>
      </c>
      <c r="E41" s="56" t="s">
        <v>35</v>
      </c>
      <c r="F41" s="56" t="s">
        <v>23</v>
      </c>
      <c r="G41" s="56" t="s">
        <v>45</v>
      </c>
      <c r="H41" s="56">
        <f>+N41</f>
        <v>60</v>
      </c>
      <c r="I41" s="56">
        <f>+L41</f>
        <v>30</v>
      </c>
      <c r="J41" s="57">
        <f>+P41</f>
        <v>4356000</v>
      </c>
      <c r="K41" s="125" t="s">
        <v>69</v>
      </c>
      <c r="L41" s="126">
        <v>30</v>
      </c>
      <c r="M41" s="126">
        <v>2</v>
      </c>
      <c r="N41" s="126">
        <f t="shared" si="14"/>
        <v>60</v>
      </c>
      <c r="O41" s="127">
        <v>72600</v>
      </c>
      <c r="P41" s="128">
        <f t="shared" si="13"/>
        <v>4356000</v>
      </c>
    </row>
    <row r="42" spans="1:16" s="2" customFormat="1" ht="78" customHeight="1" x14ac:dyDescent="0.25">
      <c r="A42" s="76" t="s">
        <v>3</v>
      </c>
      <c r="B42" s="73">
        <v>21</v>
      </c>
      <c r="C42" s="58" t="s">
        <v>38</v>
      </c>
      <c r="D42" s="58" t="s">
        <v>39</v>
      </c>
      <c r="E42" s="58" t="s">
        <v>34</v>
      </c>
      <c r="F42" s="58" t="s">
        <v>53</v>
      </c>
      <c r="G42" s="58" t="s">
        <v>47</v>
      </c>
      <c r="H42" s="58">
        <f>+N42</f>
        <v>75</v>
      </c>
      <c r="I42" s="58">
        <f>+L42</f>
        <v>25</v>
      </c>
      <c r="J42" s="59">
        <f>+P42</f>
        <v>4864200</v>
      </c>
      <c r="K42" s="129" t="s">
        <v>68</v>
      </c>
      <c r="L42" s="130">
        <v>25</v>
      </c>
      <c r="M42" s="130">
        <v>3</v>
      </c>
      <c r="N42" s="130">
        <f t="shared" si="14"/>
        <v>75</v>
      </c>
      <c r="O42" s="131">
        <v>64856</v>
      </c>
      <c r="P42" s="132">
        <f t="shared" si="13"/>
        <v>4864200</v>
      </c>
    </row>
    <row r="43" spans="1:16" s="2" customFormat="1" ht="78" customHeight="1" x14ac:dyDescent="0.25">
      <c r="A43" s="76" t="s">
        <v>3</v>
      </c>
      <c r="B43" s="74">
        <v>22</v>
      </c>
      <c r="C43" s="8" t="s">
        <v>32</v>
      </c>
      <c r="D43" s="8" t="s">
        <v>33</v>
      </c>
      <c r="E43" s="8" t="s">
        <v>34</v>
      </c>
      <c r="F43" s="8" t="s">
        <v>54</v>
      </c>
      <c r="G43" s="8" t="s">
        <v>46</v>
      </c>
      <c r="H43" s="8">
        <f>+N43</f>
        <v>90</v>
      </c>
      <c r="I43" s="8">
        <f>+L43</f>
        <v>30</v>
      </c>
      <c r="J43" s="15">
        <f>+P43</f>
        <v>4356000</v>
      </c>
      <c r="K43" s="133" t="s">
        <v>67</v>
      </c>
      <c r="L43" s="134">
        <v>30</v>
      </c>
      <c r="M43" s="134">
        <v>3</v>
      </c>
      <c r="N43" s="134">
        <f t="shared" si="14"/>
        <v>90</v>
      </c>
      <c r="O43" s="135">
        <v>48400</v>
      </c>
      <c r="P43" s="136">
        <f t="shared" si="13"/>
        <v>4356000</v>
      </c>
    </row>
    <row r="44" spans="1:16" s="2" customFormat="1" ht="42.75" customHeight="1" x14ac:dyDescent="0.25">
      <c r="A44" s="212" t="s">
        <v>4</v>
      </c>
      <c r="B44" s="212"/>
      <c r="C44" s="212"/>
      <c r="D44" s="212"/>
      <c r="E44" s="212"/>
      <c r="F44" s="212"/>
      <c r="G44" s="212"/>
      <c r="H44" s="212"/>
      <c r="I44" s="212"/>
      <c r="J44" s="79">
        <f>SUM(J5:J43)</f>
        <v>247590200</v>
      </c>
      <c r="K44" s="157"/>
      <c r="L44" s="158"/>
      <c r="M44" s="158"/>
      <c r="N44" s="158"/>
      <c r="O44" s="158"/>
      <c r="P44" s="159"/>
    </row>
    <row r="45" spans="1:16" ht="50.1" customHeight="1" x14ac:dyDescent="0.25">
      <c r="J45" s="78"/>
    </row>
  </sheetData>
  <mergeCells count="73">
    <mergeCell ref="A44:I44"/>
    <mergeCell ref="B5:B8"/>
    <mergeCell ref="B9:B12"/>
    <mergeCell ref="B13:B16"/>
    <mergeCell ref="B17:B20"/>
    <mergeCell ref="B25:B26"/>
    <mergeCell ref="B27:B28"/>
    <mergeCell ref="B36:B39"/>
    <mergeCell ref="G5:G8"/>
    <mergeCell ref="G9:G12"/>
    <mergeCell ref="G13:G16"/>
    <mergeCell ref="G17:G20"/>
    <mergeCell ref="G25:G26"/>
    <mergeCell ref="G27:G28"/>
    <mergeCell ref="G36:G39"/>
    <mergeCell ref="J5:J8"/>
    <mergeCell ref="J9:J12"/>
    <mergeCell ref="J13:J16"/>
    <mergeCell ref="J17:J20"/>
    <mergeCell ref="J25:J26"/>
    <mergeCell ref="J27:J28"/>
    <mergeCell ref="J36:J39"/>
    <mergeCell ref="H5:H8"/>
    <mergeCell ref="I5:I8"/>
    <mergeCell ref="H9:H12"/>
    <mergeCell ref="I9:I12"/>
    <mergeCell ref="H13:H16"/>
    <mergeCell ref="I13:I16"/>
    <mergeCell ref="H17:H20"/>
    <mergeCell ref="I17:I20"/>
    <mergeCell ref="H25:H26"/>
    <mergeCell ref="I25:I26"/>
    <mergeCell ref="H27:H28"/>
    <mergeCell ref="I27:I28"/>
    <mergeCell ref="H36:H39"/>
    <mergeCell ref="I36:I39"/>
    <mergeCell ref="F5:F8"/>
    <mergeCell ref="F9:F12"/>
    <mergeCell ref="F13:F16"/>
    <mergeCell ref="F17:F20"/>
    <mergeCell ref="F25:F26"/>
    <mergeCell ref="F27:F28"/>
    <mergeCell ref="E5:E8"/>
    <mergeCell ref="C5:C8"/>
    <mergeCell ref="D5:D8"/>
    <mergeCell ref="C9:C12"/>
    <mergeCell ref="D9:D12"/>
    <mergeCell ref="E9:E12"/>
    <mergeCell ref="C13:C16"/>
    <mergeCell ref="D13:D16"/>
    <mergeCell ref="E13:E16"/>
    <mergeCell ref="C17:C20"/>
    <mergeCell ref="D17:D20"/>
    <mergeCell ref="E17:E20"/>
    <mergeCell ref="E25:E26"/>
    <mergeCell ref="D25:D26"/>
    <mergeCell ref="C25:C26"/>
    <mergeCell ref="K44:P44"/>
    <mergeCell ref="A3:P3"/>
    <mergeCell ref="F36:F39"/>
    <mergeCell ref="A5:A8"/>
    <mergeCell ref="A9:A12"/>
    <mergeCell ref="A13:A16"/>
    <mergeCell ref="A17:A20"/>
    <mergeCell ref="A25:A26"/>
    <mergeCell ref="A36:A39"/>
    <mergeCell ref="A27:A28"/>
    <mergeCell ref="E27:E28"/>
    <mergeCell ref="D27:D28"/>
    <mergeCell ref="C27:C28"/>
    <mergeCell ref="E36:E39"/>
    <mergeCell ref="D36:D39"/>
    <mergeCell ref="C36:C39"/>
  </mergeCells>
  <pageMargins left="0.70866141732283472" right="0" top="0.35433070866141736" bottom="0.15748031496062992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LICITACION ECCL </vt:lpstr>
      <vt:lpstr>'PLAN LICITACION ECCL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2020-01-29T20:14:31Z</dcterms:modified>
</cp:coreProperties>
</file>